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 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<sst xmlns="http://schemas.openxmlformats.org/spreadsheetml/2006/main" count="45" uniqueCount="43">
  <si>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</si>
  <si>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</si>
  <si>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</si>
  <si>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</si>
  <si>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</si>
  <si>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</si>
  <si>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</si>
  <si>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</si>
  <si>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</si>
  <si>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</si>
  <si>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</si>
  <si>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</si>
  <si>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</si>
  <si>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</si>
  <si>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</si>
  <si>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</si>
  <si>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</si>
  <si>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</si>
  <si>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</si>
  <si>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</si>
  <si>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</si>
  <si>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</si>
  <si>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</si>
  <si>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</si>
  <si>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</si>
  <si>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</si>
  <si>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</si>
  <si>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</si>
  <si>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</si>
  <si>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SERVICIUL Decontare Servicii Medicale</t>
  </si>
  <si>
    <t>,</t>
  </si>
  <si>
    <t>SC Dr. Szasz  Rehab Center SRL</t>
  </si>
  <si>
    <t>SC Cabinet Medical Salinele Roman SRL</t>
  </si>
  <si>
    <t xml:space="preserve">Verificat/Întocmit, </t>
  </si>
  <si>
    <t>S.A.</t>
  </si>
  <si>
    <t>Alocare BUGET PENTRU LUNA IANUARIE 2021</t>
  </si>
  <si>
    <t>Total suma  IANUARIE  2021</t>
  </si>
  <si>
    <t>Sold disponibil IANUARIE  2021 =444.000,00 lei</t>
  </si>
  <si>
    <t>Anexa 2</t>
  </si>
  <si>
    <t>Adresa CNAS.P11359/30.12.2020</t>
  </si>
  <si>
    <t>CA aprobat 444.000,00 lei</t>
  </si>
  <si>
    <t>pentru Acupunctură  2.601,00 lei  1 furnizor 17 pac/lună*153 lei=2.601,00 lei</t>
  </si>
  <si>
    <t xml:space="preserve">  pentru Recuperare441.399 lei(50% resurse tehnice=220.699,50 lei,50% resurse umane =220.699,50 lei)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</si>
</sst>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  <numFmt numFmtId="208" formatCode="_-* #,##0.000\ _l_e_i_-;\-* #,##0.000\ _l_e_i_-;_-* &quot;-&quot;??\ _l_e_i_-;_-@_-"/>
    <numFmt numFmtId="209" formatCode="_-* #,##0.0000\ _l_e_i_-;\-* #,##0.0000\ _l_e_i_-;_-* &quot;-&quot;??\ _l_e_i_-;_-@_-"/>
    <numFmt numFmtId="210" formatCode="_-* #,##0.00000\ _l_e_i_-;\-* #,##0.00000\ _l_e_i_-;_-* &quot;-&quot;??\ _l_e_i_-;_-@_-"/>
    <numFmt numFmtId="211" formatCode="_-* #,##0.000000\ _l_e_i_-;\-* #,##0.000000\ _l_e_i_-;_-* &quot;-&quot;??\ _l_e_i_-;_-@_-"/>
    <numFmt numFmtId="212" formatCode="_-* #,##0.0000000\ _l_e_i_-;\-* #,##0.0000000\ _l_e_i_-;_-* &quot;-&quot;??\ _l_e_i_-;_-@_-"/>
    <numFmt numFmtId="213" formatCode="_-* #,##0.00000000\ _l_e_i_-;\-* #,##0.00000000\ _l_e_i_-;_-* &quot;-&quot;??\ _l_e_i_-;_-@_-"/>
    <numFmt numFmtId="214" formatCode="_-* #,##0.00000000\ _l_e_i_-;\-* #,##0.00000000\ _l_e_i_-;_-* &quot;-&quot;????????\ _l_e_i_-;_-@_-"/>
    <numFmt numFmtId="215" formatCode="0.00000000000"/>
    <numFmt numFmtId="216" formatCode="0.000000000000"/>
    <numFmt numFmtId="217" formatCode="0.0000000000000"/>
    <numFmt numFmtId="218" formatCode="0.00000000000000"/>
    <numFmt numFmtId="219" formatCode="#,##0.00_);\(#,##0.00\)"/>
    <numFmt numFmtId="220" formatCode="_(* #,##0.00_);_(* \(#,##0.00\);_(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1" fillId="0" borderId="14" xfId="42" applyFont="1" applyBorder="1" applyAlignment="1">
      <alignment/>
    </xf>
    <xf numFmtId="179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5" fillId="34" borderId="13" xfId="42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1" fillId="34" borderId="16" xfId="42" applyFont="1" applyFill="1" applyBorder="1" applyAlignment="1">
      <alignment/>
    </xf>
    <xf numFmtId="179" fontId="1" fillId="34" borderId="17" xfId="42" applyFont="1" applyFill="1" applyBorder="1" applyAlignment="1">
      <alignment/>
    </xf>
    <xf numFmtId="179" fontId="5" fillId="34" borderId="18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2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179" fontId="5" fillId="34" borderId="25" xfId="42" applyFont="1" applyFill="1" applyBorder="1" applyAlignment="1">
      <alignment/>
    </xf>
    <xf numFmtId="179" fontId="5" fillId="34" borderId="14" xfId="42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6" xfId="42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4" borderId="19" xfId="42" applyNumberFormat="1" applyFont="1" applyFill="1" applyBorder="1" applyAlignment="1">
      <alignment/>
    </xf>
    <xf numFmtId="179" fontId="1" fillId="34" borderId="27" xfId="42" applyNumberFormat="1" applyFont="1" applyFill="1" applyBorder="1" applyAlignment="1">
      <alignment/>
    </xf>
    <xf numFmtId="179" fontId="5" fillId="34" borderId="28" xfId="42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179" fontId="5" fillId="34" borderId="30" xfId="42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9" fontId="2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2" fontId="1" fillId="0" borderId="11" xfId="42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9" fontId="1" fillId="34" borderId="1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B1">
      <selection activeCell="I16" sqref="I16:I1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8.421875" style="0" customWidth="1"/>
    <col min="6" max="6" width="15.57421875" style="0" customWidth="1"/>
    <col min="7" max="8" width="11.28125" style="0" customWidth="1"/>
    <col min="9" max="9" width="21.8515625" style="0" customWidth="1"/>
    <col min="10" max="10" width="14.421875" style="0" customWidth="1"/>
    <col min="11" max="11" width="19.00390625" style="0" bestFit="1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0"/>
    </row>
    <row r="2" spans="2:9" ht="12.75">
      <c r="B2" s="1" t="s">
        <v>29</v>
      </c>
      <c r="C2" s="1"/>
      <c r="D2" s="1"/>
      <c r="I2" s="1"/>
    </row>
    <row r="3" spans="2:9" ht="12.75">
      <c r="B3" s="1" t="s">
        <v>28</v>
      </c>
      <c r="C3" s="1"/>
      <c r="D3" s="1"/>
      <c r="I3" s="20"/>
    </row>
    <row r="4" spans="2:4" ht="12.75">
      <c r="B4" s="1"/>
      <c r="C4" s="1"/>
      <c r="D4" s="1"/>
    </row>
    <row r="5" spans="2:7" ht="13.5" thickBot="1">
      <c r="B5" s="57" t="s">
        <v>35</v>
      </c>
      <c r="G5" s="30" t="s">
        <v>38</v>
      </c>
    </row>
    <row r="6" spans="1:7" ht="38.25">
      <c r="A6" s="3"/>
      <c r="B6" s="3"/>
      <c r="C6" s="33" t="s">
        <v>27</v>
      </c>
      <c r="D6" s="34" t="s">
        <v>7</v>
      </c>
      <c r="E6" s="34" t="s">
        <v>6</v>
      </c>
      <c r="F6" s="35" t="s">
        <v>7</v>
      </c>
      <c r="G6" s="33" t="s">
        <v>36</v>
      </c>
    </row>
    <row r="7" spans="1:7" ht="27" thickBot="1">
      <c r="A7" s="4" t="s">
        <v>0</v>
      </c>
      <c r="B7" s="32" t="s">
        <v>1</v>
      </c>
      <c r="C7" s="21"/>
      <c r="D7" s="37" t="s">
        <v>8</v>
      </c>
      <c r="E7" s="37" t="s">
        <v>2</v>
      </c>
      <c r="F7" s="38" t="s">
        <v>2</v>
      </c>
      <c r="G7" s="36"/>
    </row>
    <row r="8" spans="1:14" ht="12.75">
      <c r="A8" s="52">
        <v>1</v>
      </c>
      <c r="B8" s="27" t="s">
        <v>24</v>
      </c>
      <c r="C8" s="55">
        <v>202</v>
      </c>
      <c r="D8" s="47">
        <f>ROUND(C8*J14,2)+0.01</f>
        <v>9717.81</v>
      </c>
      <c r="E8" s="43">
        <v>463</v>
      </c>
      <c r="F8" s="24">
        <v>40733.42</v>
      </c>
      <c r="G8" s="39">
        <f>D8+F8+0.01</f>
        <v>50451.24</v>
      </c>
      <c r="H8" s="2"/>
      <c r="N8" s="13"/>
    </row>
    <row r="9" spans="1:14" ht="12.75">
      <c r="A9" s="53">
        <v>2</v>
      </c>
      <c r="B9" s="28" t="s">
        <v>25</v>
      </c>
      <c r="C9" s="41">
        <v>170</v>
      </c>
      <c r="D9" s="47">
        <f>ROUND(C9*J14,2)+0.01</f>
        <v>8178.360000000001</v>
      </c>
      <c r="E9" s="44">
        <v>77</v>
      </c>
      <c r="F9" s="24">
        <v>6774.23</v>
      </c>
      <c r="G9" s="26">
        <f>D9+F9</f>
        <v>14952.59</v>
      </c>
      <c r="H9" s="2"/>
      <c r="N9" s="13"/>
    </row>
    <row r="10" spans="1:14" ht="12.75">
      <c r="A10" s="53">
        <v>3</v>
      </c>
      <c r="B10" s="28" t="s">
        <v>3</v>
      </c>
      <c r="C10" s="41">
        <v>146.68</v>
      </c>
      <c r="D10" s="47">
        <f>ROUND(C10*J14,2)</f>
        <v>7056.47</v>
      </c>
      <c r="E10" s="44">
        <v>76.85</v>
      </c>
      <c r="F10" s="65">
        <v>6673.03</v>
      </c>
      <c r="G10" s="39">
        <f>D10+F10</f>
        <v>13729.5</v>
      </c>
      <c r="H10" s="2"/>
      <c r="N10" s="13"/>
    </row>
    <row r="11" spans="1:14" ht="13.5" thickBot="1">
      <c r="A11" s="53">
        <v>4</v>
      </c>
      <c r="B11" s="28" t="s">
        <v>16</v>
      </c>
      <c r="C11" s="41">
        <v>61</v>
      </c>
      <c r="D11" s="47">
        <f>ROUND(C11*J14,2)</f>
        <v>2934.58</v>
      </c>
      <c r="E11" s="44">
        <v>54.28</v>
      </c>
      <c r="F11" s="24">
        <f>ROUND(E11*J18,2)-0.15</f>
        <v>4775.400000000001</v>
      </c>
      <c r="G11" s="26">
        <f aca="true" t="shared" si="0" ref="G11:G21">D11+F11</f>
        <v>7709.9800000000005</v>
      </c>
      <c r="H11" s="2"/>
      <c r="I11" s="11"/>
      <c r="J11" s="11"/>
      <c r="N11" s="13"/>
    </row>
    <row r="12" spans="1:14" ht="12.75">
      <c r="A12" s="53">
        <v>5</v>
      </c>
      <c r="B12" s="28" t="s">
        <v>17</v>
      </c>
      <c r="C12" s="42">
        <v>100</v>
      </c>
      <c r="D12" s="47">
        <f>ROUND(C12*J14,2)</f>
        <v>4810.79</v>
      </c>
      <c r="E12" s="44">
        <v>142.54</v>
      </c>
      <c r="F12" s="24">
        <f>ROUND(E12*J18,2)-0.42</f>
        <v>12540.25</v>
      </c>
      <c r="G12" s="39">
        <f t="shared" si="0"/>
        <v>17351.04</v>
      </c>
      <c r="H12" s="2"/>
      <c r="I12" s="3" t="s">
        <v>21</v>
      </c>
      <c r="J12" s="55">
        <v>220699.5</v>
      </c>
      <c r="K12" s="59"/>
      <c r="N12" s="13"/>
    </row>
    <row r="13" spans="1:14" ht="12.75">
      <c r="A13" s="53">
        <v>6</v>
      </c>
      <c r="B13" s="28" t="s">
        <v>26</v>
      </c>
      <c r="C13" s="41">
        <v>256</v>
      </c>
      <c r="D13" s="47">
        <f>ROUND(C13*J14,2)</f>
        <v>12315.63</v>
      </c>
      <c r="E13" s="44">
        <v>142.84</v>
      </c>
      <c r="F13" s="24">
        <f>ROUND(E13*J18,2)-0.37</f>
        <v>12566.689999999999</v>
      </c>
      <c r="G13" s="26">
        <f t="shared" si="0"/>
        <v>24882.32</v>
      </c>
      <c r="H13" s="2"/>
      <c r="I13" s="16" t="s">
        <v>9</v>
      </c>
      <c r="J13" s="18">
        <v>4587.59</v>
      </c>
      <c r="K13" s="58"/>
      <c r="N13" s="13"/>
    </row>
    <row r="14" spans="1:14" ht="13.5" thickBot="1">
      <c r="A14" s="53">
        <v>7</v>
      </c>
      <c r="B14" s="28" t="s">
        <v>15</v>
      </c>
      <c r="C14" s="41">
        <v>70</v>
      </c>
      <c r="D14" s="47">
        <f>ROUND(C14*J14,2)</f>
        <v>3367.56</v>
      </c>
      <c r="E14" s="44">
        <v>81.28</v>
      </c>
      <c r="F14" s="24">
        <f>ROUND(E14*J18,2)-0.23</f>
        <v>7150.780000000001</v>
      </c>
      <c r="G14" s="39">
        <f>D14+F14</f>
        <v>10518.34</v>
      </c>
      <c r="H14" s="2"/>
      <c r="I14" s="17" t="s">
        <v>10</v>
      </c>
      <c r="J14" s="60">
        <f>J12/J13</f>
        <v>48.107939026809284</v>
      </c>
      <c r="N14" s="13"/>
    </row>
    <row r="15" spans="1:14" ht="13.5" thickBot="1">
      <c r="A15" s="53">
        <v>8</v>
      </c>
      <c r="B15" s="28" t="s">
        <v>4</v>
      </c>
      <c r="C15" s="41">
        <v>850.49</v>
      </c>
      <c r="D15" s="47">
        <f>ROUND(C15*J14,2)</f>
        <v>40915.32</v>
      </c>
      <c r="E15" s="44">
        <v>249.1</v>
      </c>
      <c r="F15" s="24">
        <f>ROUND(E15*J18,2)-0.74</f>
        <v>21915.079999999998</v>
      </c>
      <c r="G15" s="26">
        <f t="shared" si="0"/>
        <v>62830.399999999994</v>
      </c>
      <c r="H15" s="2"/>
      <c r="I15" s="11"/>
      <c r="J15" s="12"/>
      <c r="L15" s="13"/>
      <c r="N15" s="13"/>
    </row>
    <row r="16" spans="1:14" ht="12.75">
      <c r="A16" s="53">
        <v>9</v>
      </c>
      <c r="B16" s="28" t="s">
        <v>18</v>
      </c>
      <c r="C16" s="41">
        <v>260</v>
      </c>
      <c r="D16" s="47">
        <f>ROUND(C16*J14,2)</f>
        <v>12508.06</v>
      </c>
      <c r="E16" s="44">
        <v>122.84</v>
      </c>
      <c r="F16" s="24">
        <f>ROUND(E16*J18,2)-0.32</f>
        <v>10807.14</v>
      </c>
      <c r="G16" s="39">
        <f>D16+F16</f>
        <v>23315.199999999997</v>
      </c>
      <c r="H16" s="2"/>
      <c r="I16" s="3" t="s">
        <v>22</v>
      </c>
      <c r="J16" s="55">
        <v>220699.5</v>
      </c>
      <c r="N16" s="13"/>
    </row>
    <row r="17" spans="1:14" ht="12.75">
      <c r="A17" s="53">
        <v>10</v>
      </c>
      <c r="B17" s="28" t="s">
        <v>14</v>
      </c>
      <c r="C17" s="41">
        <v>288.32</v>
      </c>
      <c r="D17" s="47">
        <f>ROUND(C17*J14,2)</f>
        <v>13870.48</v>
      </c>
      <c r="E17" s="44">
        <v>264.84</v>
      </c>
      <c r="F17" s="24">
        <f>ROUND(E17*J18,2)-0.74</f>
        <v>23299.879999999997</v>
      </c>
      <c r="G17" s="26">
        <f>D17+F17</f>
        <v>37170.36</v>
      </c>
      <c r="H17" s="2"/>
      <c r="I17" s="16" t="s">
        <v>11</v>
      </c>
      <c r="J17" s="18">
        <v>2509.6</v>
      </c>
      <c r="N17" s="13"/>
    </row>
    <row r="18" spans="1:14" ht="13.5" thickBot="1">
      <c r="A18" s="53">
        <v>11</v>
      </c>
      <c r="B18" s="29" t="s">
        <v>13</v>
      </c>
      <c r="C18" s="41">
        <v>865</v>
      </c>
      <c r="D18" s="47">
        <f>ROUND(C18*J14,2)</f>
        <v>41613.37</v>
      </c>
      <c r="E18" s="45">
        <v>269.68</v>
      </c>
      <c r="F18" s="24">
        <f>ROUND(E18*J18,2)-0.74</f>
        <v>23725.71</v>
      </c>
      <c r="G18" s="40">
        <f>D18+F18</f>
        <v>65339.08</v>
      </c>
      <c r="H18" s="2"/>
      <c r="I18" s="17" t="s">
        <v>12</v>
      </c>
      <c r="J18" s="46">
        <v>87.98</v>
      </c>
      <c r="N18" s="13"/>
    </row>
    <row r="19" spans="1:14" ht="12.75">
      <c r="A19" s="54">
        <v>12</v>
      </c>
      <c r="B19" s="29" t="s">
        <v>19</v>
      </c>
      <c r="C19" s="41">
        <v>110</v>
      </c>
      <c r="D19" s="47">
        <f>ROUND(C19*J14,2)</f>
        <v>5291.87</v>
      </c>
      <c r="E19" s="44">
        <v>71.42</v>
      </c>
      <c r="F19" s="24">
        <f>ROUND(E19*J18,2)-0.16</f>
        <v>6283.37</v>
      </c>
      <c r="G19" s="26">
        <f>D19+F19</f>
        <v>11575.24</v>
      </c>
      <c r="H19" s="2"/>
      <c r="J19" t="s">
        <v>30</v>
      </c>
      <c r="N19" s="13"/>
    </row>
    <row r="20" spans="1:14" ht="12.75">
      <c r="A20" s="54">
        <v>13</v>
      </c>
      <c r="B20" s="29" t="s">
        <v>32</v>
      </c>
      <c r="C20" s="41">
        <v>150</v>
      </c>
      <c r="D20" s="47">
        <f>ROUND(C20*J14,2)</f>
        <v>7216.19</v>
      </c>
      <c r="E20" s="44">
        <v>113.99</v>
      </c>
      <c r="F20" s="24">
        <f>ROUND(E20*J18,2)-0.35</f>
        <v>10028.49</v>
      </c>
      <c r="G20" s="26">
        <f>D20+F20</f>
        <v>17244.68</v>
      </c>
      <c r="H20" s="2"/>
      <c r="N20" s="13"/>
    </row>
    <row r="21" spans="1:14" ht="12.75">
      <c r="A21" s="54">
        <v>14</v>
      </c>
      <c r="B21" s="29" t="s">
        <v>20</v>
      </c>
      <c r="C21" s="41">
        <v>153.1</v>
      </c>
      <c r="D21" s="47">
        <f>ROUND(C21*J14,2)</f>
        <v>7365.33</v>
      </c>
      <c r="E21" s="44">
        <v>86.27</v>
      </c>
      <c r="F21" s="24">
        <f>ROUND(E21*J18,2)-0.24</f>
        <v>7589.79</v>
      </c>
      <c r="G21" s="26">
        <f t="shared" si="0"/>
        <v>14955.119999999999</v>
      </c>
      <c r="H21" s="2"/>
      <c r="N21" s="13"/>
    </row>
    <row r="22" spans="1:14" ht="13.5" thickBot="1">
      <c r="A22" s="54">
        <v>15</v>
      </c>
      <c r="B22" s="28" t="s">
        <v>31</v>
      </c>
      <c r="C22" s="41">
        <v>905</v>
      </c>
      <c r="D22" s="47">
        <f>ROUND(C22*J14,2)</f>
        <v>43537.68</v>
      </c>
      <c r="E22" s="44">
        <v>293.67</v>
      </c>
      <c r="F22" s="24">
        <f>ROUND(E22*J18,2)-0.85</f>
        <v>25836.24</v>
      </c>
      <c r="G22" s="26">
        <f>D22+F22</f>
        <v>69373.92</v>
      </c>
      <c r="H22" s="2"/>
      <c r="N22" s="13"/>
    </row>
    <row r="23" spans="1:8" ht="13.5" thickBot="1">
      <c r="A23" s="54"/>
      <c r="B23" s="29"/>
      <c r="C23" s="50"/>
      <c r="D23" s="48"/>
      <c r="E23" s="49"/>
      <c r="F23" s="25"/>
      <c r="G23" s="51"/>
      <c r="H23" s="2"/>
    </row>
    <row r="24" spans="1:9" ht="13.5" thickBot="1">
      <c r="A24" s="5"/>
      <c r="B24" s="6" t="s">
        <v>5</v>
      </c>
      <c r="C24" s="31">
        <f>SUM(C8:C23)</f>
        <v>4587.59</v>
      </c>
      <c r="D24" s="22">
        <f>SUM(D8:D23)</f>
        <v>220699.49999999997</v>
      </c>
      <c r="E24" s="22">
        <f>SUM(E8:E23)</f>
        <v>2509.6</v>
      </c>
      <c r="F24" s="23">
        <f>SUM(F8:F23)</f>
        <v>220699.49999999997</v>
      </c>
      <c r="G24" s="19">
        <f>D24+F24</f>
        <v>441398.99999999994</v>
      </c>
      <c r="H24" s="2"/>
      <c r="I24" s="56"/>
    </row>
    <row r="25" spans="1:12" ht="13.5" thickBot="1">
      <c r="A25" s="15" t="s">
        <v>37</v>
      </c>
      <c r="B25" s="8"/>
      <c r="C25" s="9"/>
      <c r="D25" s="9"/>
      <c r="E25" s="9"/>
      <c r="F25" s="10"/>
      <c r="G25" s="9"/>
      <c r="L25" s="20"/>
    </row>
    <row r="26" spans="1:12" ht="12.75">
      <c r="A26" s="15"/>
      <c r="B26" s="61" t="s">
        <v>39</v>
      </c>
      <c r="C26" s="9"/>
      <c r="D26" s="9" t="s">
        <v>41</v>
      </c>
      <c r="E26" s="9"/>
      <c r="F26" s="10"/>
      <c r="G26" s="9"/>
      <c r="L26" s="20"/>
    </row>
    <row r="27" spans="1:12" ht="13.5" thickBot="1">
      <c r="A27" s="15"/>
      <c r="B27" s="62" t="s">
        <v>40</v>
      </c>
      <c r="C27" s="20"/>
      <c r="D27" s="63" t="s">
        <v>42</v>
      </c>
      <c r="E27" s="9"/>
      <c r="F27" s="10"/>
      <c r="G27" s="9"/>
      <c r="H27" s="64"/>
      <c r="L27" s="20"/>
    </row>
    <row r="28" spans="1:7" ht="13.5" customHeight="1">
      <c r="A28" s="7"/>
      <c r="B28" s="8"/>
      <c r="C28" s="20"/>
      <c r="F28" s="10"/>
      <c r="G28" s="9"/>
    </row>
    <row r="29" spans="2:10" ht="12.75">
      <c r="B29" s="20"/>
      <c r="D29" s="13"/>
      <c r="E29" s="13"/>
      <c r="F29" s="1"/>
      <c r="G29" s="1"/>
      <c r="H29" s="20"/>
      <c r="I29" s="20"/>
      <c r="J29" s="20"/>
    </row>
    <row r="30" spans="2:10" ht="12.75">
      <c r="B30" s="20"/>
      <c r="D30" s="13"/>
      <c r="E30" s="13"/>
      <c r="F30" s="1"/>
      <c r="G30" s="1"/>
      <c r="H30" s="20"/>
      <c r="I30" s="20"/>
      <c r="J30" s="20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0"/>
      <c r="F34" s="1"/>
      <c r="G34" s="1"/>
      <c r="H34" s="1"/>
      <c r="I34" s="1"/>
    </row>
    <row r="35" spans="2:7" ht="12.75">
      <c r="B35" s="1"/>
      <c r="C35" s="1"/>
      <c r="D35" s="1"/>
      <c r="E35" s="20"/>
      <c r="F35" s="20"/>
      <c r="G35" s="20"/>
    </row>
    <row r="36" spans="2:7" ht="12.75">
      <c r="B36" s="1"/>
      <c r="C36" s="1"/>
      <c r="D36" s="1"/>
      <c r="E36" s="1"/>
      <c r="F36" s="20"/>
      <c r="G36" s="20"/>
    </row>
    <row r="37" spans="2:6" ht="12.75">
      <c r="B37" s="1"/>
      <c r="C37" s="1"/>
      <c r="D37" s="1"/>
      <c r="E37" s="1"/>
      <c r="F37" s="1"/>
    </row>
    <row r="38" spans="2:9" ht="12.75">
      <c r="B38" s="1"/>
      <c r="E38" s="1"/>
      <c r="F38" s="1"/>
      <c r="G38" s="1"/>
      <c r="H38" s="1"/>
      <c r="I38" s="1"/>
    </row>
    <row r="39" spans="6:10" ht="12.75">
      <c r="F39" s="1"/>
      <c r="G39" s="1"/>
      <c r="H39" s="1"/>
      <c r="I39" s="14" t="s">
        <v>33</v>
      </c>
      <c r="J39" s="14"/>
    </row>
    <row r="40" spans="9:10" ht="12.75">
      <c r="I40" s="14" t="s">
        <v>34</v>
      </c>
      <c r="J40" s="14"/>
    </row>
  </sheetData>
  <sheetProtection/>
  <printOptions/>
  <pageMargins left="0.2" right="0.2" top="0.24" bottom="0.2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2021-01-26T13:55:16Z</cp:lastPrinted>
  <dcterms:created xsi:type="dcterms:W3CDTF">1996-10-14T23:33:28Z</dcterms:created>
  <dcterms:modified xsi:type="dcterms:W3CDTF">2021-01-28T13:19:07Z</dcterms:modified>
  <cp:category/>
  <cp:version/>
  <cp:contentType/>
  <cp:contentStatus/>
</cp:coreProperties>
</file>